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2EF7C9E7-3656-48C1-A0AA-85ACD38DD011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E163" i="1"/>
  <c r="F163" i="1"/>
  <c r="G163" i="1"/>
  <c r="H163" i="1"/>
  <c r="C163" i="1"/>
  <c r="E11" i="1"/>
  <c r="E39" i="1"/>
  <c r="H115" i="1" l="1"/>
  <c r="E115" i="1"/>
  <c r="H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H27" i="1" s="1"/>
  <c r="E29" i="1"/>
  <c r="E30" i="1"/>
  <c r="E31" i="1"/>
  <c r="E32" i="1"/>
  <c r="E33" i="1"/>
  <c r="E34" i="1"/>
  <c r="E35" i="1"/>
  <c r="E36" i="1"/>
  <c r="E37" i="1"/>
  <c r="E87" i="1"/>
  <c r="E88" i="1"/>
  <c r="E89" i="1"/>
  <c r="E90" i="1"/>
  <c r="E91" i="1"/>
  <c r="E92" i="1"/>
  <c r="E93" i="1"/>
  <c r="E95" i="1"/>
  <c r="E113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H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G10" i="1"/>
  <c r="F10" i="1"/>
  <c r="E10" i="1"/>
  <c r="D10" i="1"/>
  <c r="C10" i="1"/>
  <c r="E48" i="1" l="1"/>
  <c r="G84" i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H89" i="1"/>
  <c r="H86" i="1" s="1"/>
  <c r="H114" i="1"/>
  <c r="H104" i="1"/>
  <c r="G8" i="1"/>
  <c r="D8" i="1"/>
  <c r="F8" i="1"/>
  <c r="H28" i="1"/>
  <c r="H18" i="1"/>
  <c r="C8" i="1"/>
  <c r="H10" i="1"/>
  <c r="D160" i="1" l="1"/>
  <c r="E84" i="1"/>
  <c r="E8" i="1"/>
  <c r="G160" i="1"/>
  <c r="C160" i="1"/>
  <c r="F160" i="1"/>
  <c r="H84" i="1"/>
  <c r="H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<sst xmlns="http://schemas.openxmlformats.org/spreadsheetml/2006/main" count="162" uniqueCount="92">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</sst>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3"/>
  <sheetViews>
    <sheetView tabSelected="1" topLeftCell="A4" zoomScale="110" zoomScaleNormal="110" workbookViewId="0">
      <pane xSplit="2" ySplit="4" topLeftCell="C127" activePane="bottomRight" state="frozen"/>
      <selection activeCell="A4" sqref="A4"/>
      <selection pane="topRight" activeCell="C4" sqref="C4"/>
      <selection pane="bottomLeft" activeCell="A8" sqref="A8"/>
      <selection pane="bottomRight" activeCell="G163" sqref="G163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5703125" style="2" bestFit="1" customWidth="1"/>
    <col min="8" max="8" width="13.1406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1" t="s">
        <v>90</v>
      </c>
      <c r="B1" s="22"/>
      <c r="C1" s="22"/>
      <c r="D1" s="22"/>
      <c r="E1" s="22"/>
      <c r="F1" s="22"/>
      <c r="G1" s="22"/>
      <c r="H1" s="22"/>
    </row>
    <row r="2" spans="1:9" s="1" customFormat="1" ht="16.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</row>
    <row r="3" spans="1:9" s="1" customFormat="1" ht="16.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9" s="1" customFormat="1" ht="16.5" customHeight="1" x14ac:dyDescent="0.25">
      <c r="A4" s="23" t="s">
        <v>91</v>
      </c>
      <c r="B4" s="23"/>
      <c r="C4" s="23"/>
      <c r="D4" s="23"/>
      <c r="E4" s="23"/>
      <c r="F4" s="23"/>
      <c r="G4" s="23"/>
      <c r="H4" s="23"/>
    </row>
    <row r="5" spans="1:9" s="1" customFormat="1" ht="16.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</row>
    <row r="6" spans="1:9" ht="21" customHeight="1" x14ac:dyDescent="0.25">
      <c r="A6" s="20" t="s">
        <v>3</v>
      </c>
      <c r="B6" s="20"/>
      <c r="C6" s="20" t="s">
        <v>4</v>
      </c>
      <c r="D6" s="20"/>
      <c r="E6" s="20"/>
      <c r="F6" s="20"/>
      <c r="G6" s="20"/>
      <c r="H6" s="20" t="s">
        <v>5</v>
      </c>
    </row>
    <row r="7" spans="1:9" ht="25.5" x14ac:dyDescent="0.25">
      <c r="A7" s="20"/>
      <c r="B7" s="20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0"/>
    </row>
    <row r="8" spans="1:9" ht="20.25" customHeight="1" x14ac:dyDescent="0.25">
      <c r="A8" s="26" t="s">
        <v>11</v>
      </c>
      <c r="B8" s="27"/>
      <c r="C8" s="4">
        <f t="shared" ref="C8:H8" si="0">SUM(C10,C18,C28,C38,C48,C58,C62,C71,C75)</f>
        <v>84144506</v>
      </c>
      <c r="D8" s="4">
        <f t="shared" si="0"/>
        <v>84311850.189999998</v>
      </c>
      <c r="E8" s="4">
        <f t="shared" si="0"/>
        <v>168456356.19</v>
      </c>
      <c r="F8" s="4">
        <f t="shared" si="0"/>
        <v>71051144.419999987</v>
      </c>
      <c r="G8" s="4">
        <f t="shared" si="0"/>
        <v>66378280.699999996</v>
      </c>
      <c r="H8" s="4">
        <f t="shared" si="0"/>
        <v>97405211.769999996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4" t="s">
        <v>12</v>
      </c>
      <c r="B10" s="25"/>
      <c r="C10" s="9">
        <f t="shared" ref="C10:H10" si="1">SUM(C11:C17)</f>
        <v>74362266</v>
      </c>
      <c r="D10" s="9">
        <f t="shared" si="1"/>
        <v>10204446</v>
      </c>
      <c r="E10" s="9">
        <f t="shared" si="1"/>
        <v>84566711.999999985</v>
      </c>
      <c r="F10" s="9">
        <f t="shared" si="1"/>
        <v>40425263.519999996</v>
      </c>
      <c r="G10" s="9">
        <f t="shared" si="1"/>
        <v>39526893.75</v>
      </c>
      <c r="H10" s="9">
        <f t="shared" si="1"/>
        <v>44141448.479999997</v>
      </c>
      <c r="I10" s="10"/>
    </row>
    <row r="11" spans="1:9" x14ac:dyDescent="0.25">
      <c r="A11" s="11"/>
      <c r="B11" s="12" t="s">
        <v>13</v>
      </c>
      <c r="C11" s="13">
        <v>40194755</v>
      </c>
      <c r="D11" s="13">
        <v>6292503.0099999998</v>
      </c>
      <c r="E11" s="14">
        <f>SUM(C11:D11)</f>
        <v>46487258.009999998</v>
      </c>
      <c r="F11" s="14">
        <v>24421420.940000001</v>
      </c>
      <c r="G11" s="14">
        <v>24421420.940000001</v>
      </c>
      <c r="H11" s="14">
        <f>IF(C11&gt;=0,IF(OR(B11="",F11="",G11=""),"",IF(OR(E11&lt;F11,G11&gt;F11),"Error",E11-F11)),0)</f>
        <v>22065837.069999997</v>
      </c>
      <c r="I11" s="5"/>
    </row>
    <row r="12" spans="1:9" x14ac:dyDescent="0.25">
      <c r="A12" s="11"/>
      <c r="B12" s="12" t="s">
        <v>14</v>
      </c>
      <c r="C12" s="13">
        <v>3344600</v>
      </c>
      <c r="D12" s="13">
        <v>1152000</v>
      </c>
      <c r="E12" s="14">
        <f t="shared" ref="E12:E17" si="2">SUM(C12:D12)</f>
        <v>4496600</v>
      </c>
      <c r="F12" s="14">
        <v>2271960</v>
      </c>
      <c r="G12" s="14">
        <v>2271960</v>
      </c>
      <c r="H12" s="14">
        <f t="shared" ref="H12:H77" si="3">IF(C12&gt;=0,IF(OR(B12="",F12="",G12=""),"",IF(OR(E12&lt;F12,G12&gt;F12),"Error",E12-F12)),0)</f>
        <v>2224640</v>
      </c>
      <c r="I12" s="5"/>
    </row>
    <row r="13" spans="1:9" x14ac:dyDescent="0.25">
      <c r="A13" s="11"/>
      <c r="B13" s="12" t="s">
        <v>15</v>
      </c>
      <c r="C13" s="13">
        <v>16061592</v>
      </c>
      <c r="D13" s="13">
        <v>600930</v>
      </c>
      <c r="E13" s="14">
        <f t="shared" si="2"/>
        <v>16662522</v>
      </c>
      <c r="F13" s="14">
        <v>5130499.07</v>
      </c>
      <c r="G13" s="14">
        <v>5130499.07</v>
      </c>
      <c r="H13" s="14">
        <f t="shared" si="3"/>
        <v>11532022.93</v>
      </c>
      <c r="I13" s="5"/>
    </row>
    <row r="14" spans="1:9" x14ac:dyDescent="0.25">
      <c r="A14" s="11"/>
      <c r="B14" s="12" t="s">
        <v>16</v>
      </c>
      <c r="C14" s="13">
        <v>8338551</v>
      </c>
      <c r="D14" s="13">
        <v>1430814.36</v>
      </c>
      <c r="E14" s="14">
        <f t="shared" si="2"/>
        <v>9769365.3599999994</v>
      </c>
      <c r="F14" s="14">
        <v>4950623.0999999996</v>
      </c>
      <c r="G14" s="14">
        <v>4052253.33</v>
      </c>
      <c r="H14" s="14">
        <f t="shared" si="3"/>
        <v>4818742.26</v>
      </c>
      <c r="I14" s="5"/>
    </row>
    <row r="15" spans="1:9" x14ac:dyDescent="0.25">
      <c r="A15" s="11"/>
      <c r="B15" s="12" t="s">
        <v>17</v>
      </c>
      <c r="C15" s="13">
        <v>6422768</v>
      </c>
      <c r="D15" s="13">
        <v>728198.63</v>
      </c>
      <c r="E15" s="14">
        <f t="shared" si="2"/>
        <v>7150966.6299999999</v>
      </c>
      <c r="F15" s="14">
        <v>3650760.41</v>
      </c>
      <c r="G15" s="14">
        <v>3650760.41</v>
      </c>
      <c r="H15" s="14">
        <f t="shared" si="3"/>
        <v>3500206.2199999997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4">
        <v>0</v>
      </c>
      <c r="G16" s="14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4" t="s">
        <v>20</v>
      </c>
      <c r="B18" s="25"/>
      <c r="C18" s="9">
        <f t="shared" ref="C18:H18" si="4">SUM(C19:C27)</f>
        <v>1143568</v>
      </c>
      <c r="D18" s="9">
        <f t="shared" si="4"/>
        <v>28820859.59</v>
      </c>
      <c r="E18" s="9">
        <f t="shared" si="4"/>
        <v>29964427.59</v>
      </c>
      <c r="F18" s="9">
        <f t="shared" si="4"/>
        <v>10035755.149999999</v>
      </c>
      <c r="G18" s="9">
        <f t="shared" si="4"/>
        <v>10033509.429999998</v>
      </c>
      <c r="H18" s="9">
        <f t="shared" si="4"/>
        <v>19928672.439999998</v>
      </c>
      <c r="I18" s="5"/>
    </row>
    <row r="19" spans="1:9" x14ac:dyDescent="0.25">
      <c r="A19" s="11"/>
      <c r="B19" s="12" t="s">
        <v>21</v>
      </c>
      <c r="C19" s="13">
        <v>358694</v>
      </c>
      <c r="D19" s="13">
        <v>19738561.859999999</v>
      </c>
      <c r="E19" s="14">
        <f>SUM(C19:D19)</f>
        <v>20097255.859999999</v>
      </c>
      <c r="F19" s="13">
        <v>9647642.0099999998</v>
      </c>
      <c r="G19" s="13">
        <v>9647642.0099999998</v>
      </c>
      <c r="H19" s="14">
        <f t="shared" si="3"/>
        <v>10449613.85</v>
      </c>
      <c r="I19" s="5"/>
    </row>
    <row r="20" spans="1:9" x14ac:dyDescent="0.25">
      <c r="A20" s="11"/>
      <c r="B20" s="12" t="s">
        <v>22</v>
      </c>
      <c r="C20" s="13">
        <v>116220</v>
      </c>
      <c r="D20" s="13">
        <v>3465</v>
      </c>
      <c r="E20" s="14">
        <f t="shared" ref="E20:E27" si="5">SUM(C20:D20)</f>
        <v>119685</v>
      </c>
      <c r="F20" s="13">
        <v>69086.600000000006</v>
      </c>
      <c r="G20" s="13">
        <v>69086.600000000006</v>
      </c>
      <c r="H20" s="14">
        <f t="shared" si="3"/>
        <v>50598.399999999994</v>
      </c>
      <c r="I20" s="5"/>
    </row>
    <row r="21" spans="1:9" x14ac:dyDescent="0.25">
      <c r="A21" s="11"/>
      <c r="B21" s="12" t="s">
        <v>23</v>
      </c>
      <c r="C21" s="13"/>
      <c r="D21" s="13"/>
      <c r="E21" s="14">
        <f t="shared" si="5"/>
        <v>0</v>
      </c>
      <c r="F21" s="13"/>
      <c r="G21" s="13"/>
      <c r="H21" s="14" t="str">
        <f t="shared" si="3"/>
        <v/>
      </c>
      <c r="I21" s="5"/>
    </row>
    <row r="22" spans="1:9" x14ac:dyDescent="0.25">
      <c r="A22" s="11"/>
      <c r="B22" s="12" t="s">
        <v>24</v>
      </c>
      <c r="C22" s="13">
        <v>15000</v>
      </c>
      <c r="D22" s="13">
        <v>0</v>
      </c>
      <c r="E22" s="14">
        <f t="shared" si="5"/>
        <v>15000</v>
      </c>
      <c r="F22" s="13">
        <v>15000</v>
      </c>
      <c r="G22" s="13">
        <v>15000</v>
      </c>
      <c r="H22" s="14">
        <f t="shared" si="3"/>
        <v>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0</v>
      </c>
      <c r="E23" s="14">
        <f t="shared" si="5"/>
        <v>6000</v>
      </c>
      <c r="F23" s="13">
        <v>3980.5</v>
      </c>
      <c r="G23" s="13">
        <v>3980.5</v>
      </c>
      <c r="H23" s="14">
        <f t="shared" si="3"/>
        <v>2019.5</v>
      </c>
      <c r="I23" s="5"/>
    </row>
    <row r="24" spans="1:9" x14ac:dyDescent="0.25">
      <c r="A24" s="11"/>
      <c r="B24" s="12" t="s">
        <v>26</v>
      </c>
      <c r="C24" s="13">
        <v>502294</v>
      </c>
      <c r="D24" s="13">
        <v>1600</v>
      </c>
      <c r="E24" s="14">
        <f t="shared" si="5"/>
        <v>503894</v>
      </c>
      <c r="F24" s="13">
        <v>243483.01</v>
      </c>
      <c r="G24" s="13">
        <v>241237.29</v>
      </c>
      <c r="H24" s="14">
        <f t="shared" si="3"/>
        <v>260410.99</v>
      </c>
      <c r="I24" s="5"/>
    </row>
    <row r="25" spans="1:9" x14ac:dyDescent="0.25">
      <c r="A25" s="11"/>
      <c r="B25" s="12" t="s">
        <v>27</v>
      </c>
      <c r="C25" s="13">
        <v>49380</v>
      </c>
      <c r="D25" s="13">
        <v>9077232.7300000004</v>
      </c>
      <c r="E25" s="14">
        <f t="shared" si="5"/>
        <v>9126612.7300000004</v>
      </c>
      <c r="F25" s="13">
        <v>46700</v>
      </c>
      <c r="G25" s="13">
        <v>46700</v>
      </c>
      <c r="H25" s="14">
        <f t="shared" si="3"/>
        <v>9079912.7300000004</v>
      </c>
      <c r="I25" s="5"/>
    </row>
    <row r="26" spans="1:9" x14ac:dyDescent="0.25">
      <c r="A26" s="11"/>
      <c r="B26" s="12" t="s">
        <v>28</v>
      </c>
      <c r="C26" s="13"/>
      <c r="D26" s="13"/>
      <c r="E26" s="14">
        <f t="shared" si="5"/>
        <v>0</v>
      </c>
      <c r="F26" s="13"/>
      <c r="G26" s="13"/>
      <c r="H26" s="14" t="str">
        <f t="shared" si="3"/>
        <v/>
      </c>
      <c r="I26" s="5"/>
    </row>
    <row r="27" spans="1:9" x14ac:dyDescent="0.25">
      <c r="A27" s="11"/>
      <c r="B27" s="12" t="s">
        <v>29</v>
      </c>
      <c r="C27" s="13">
        <v>95980</v>
      </c>
      <c r="D27" s="13">
        <v>0</v>
      </c>
      <c r="E27" s="14">
        <f t="shared" si="5"/>
        <v>95980</v>
      </c>
      <c r="F27" s="13">
        <v>9863.0300000000007</v>
      </c>
      <c r="G27" s="13">
        <v>9863.0300000000007</v>
      </c>
      <c r="H27" s="14">
        <f t="shared" si="3"/>
        <v>86116.97</v>
      </c>
      <c r="I27" s="5"/>
    </row>
    <row r="28" spans="1:9" ht="20.25" customHeight="1" x14ac:dyDescent="0.25">
      <c r="A28" s="24" t="s">
        <v>30</v>
      </c>
      <c r="B28" s="25"/>
      <c r="C28" s="9">
        <f t="shared" ref="C28:H28" si="6">SUM(C29:C37)</f>
        <v>7822031</v>
      </c>
      <c r="D28" s="9">
        <f t="shared" si="6"/>
        <v>41851204.600000001</v>
      </c>
      <c r="E28" s="9">
        <f t="shared" si="6"/>
        <v>49673235.600000001</v>
      </c>
      <c r="F28" s="9">
        <f t="shared" si="6"/>
        <v>17154808.949999999</v>
      </c>
      <c r="G28" s="9">
        <f t="shared" si="6"/>
        <v>13382560.719999999</v>
      </c>
      <c r="H28" s="9">
        <f t="shared" si="6"/>
        <v>32518426.650000002</v>
      </c>
      <c r="I28" s="5"/>
    </row>
    <row r="29" spans="1:9" x14ac:dyDescent="0.25">
      <c r="A29" s="11"/>
      <c r="B29" s="12" t="s">
        <v>31</v>
      </c>
      <c r="C29" s="13">
        <v>491955</v>
      </c>
      <c r="D29" s="13">
        <v>41208296.780000001</v>
      </c>
      <c r="E29" s="14">
        <f>SUM(C29:D29)</f>
        <v>41700251.780000001</v>
      </c>
      <c r="F29" s="13">
        <v>14048518.77</v>
      </c>
      <c r="G29" s="13">
        <v>10606319.67</v>
      </c>
      <c r="H29" s="14">
        <f t="shared" si="3"/>
        <v>27651733.010000002</v>
      </c>
      <c r="I29" s="5"/>
    </row>
    <row r="30" spans="1:9" x14ac:dyDescent="0.25">
      <c r="A30" s="11"/>
      <c r="B30" s="12" t="s">
        <v>32</v>
      </c>
      <c r="C30" s="13">
        <v>418000</v>
      </c>
      <c r="D30" s="13">
        <v>262305.3</v>
      </c>
      <c r="E30" s="14">
        <f t="shared" ref="E30:E37" si="7">SUM(C30:D30)</f>
        <v>680305.3</v>
      </c>
      <c r="F30" s="13">
        <v>474417.19</v>
      </c>
      <c r="G30" s="13">
        <v>474417.19</v>
      </c>
      <c r="H30" s="14">
        <f t="shared" si="3"/>
        <v>205888.11000000004</v>
      </c>
      <c r="I30" s="5"/>
    </row>
    <row r="31" spans="1:9" x14ac:dyDescent="0.25">
      <c r="A31" s="11"/>
      <c r="B31" s="12" t="s">
        <v>33</v>
      </c>
      <c r="C31" s="13">
        <v>829006</v>
      </c>
      <c r="D31" s="13">
        <v>189552.14</v>
      </c>
      <c r="E31" s="14">
        <f t="shared" si="7"/>
        <v>1018558.14</v>
      </c>
      <c r="F31" s="13">
        <v>424274.16</v>
      </c>
      <c r="G31" s="13">
        <v>359108.17</v>
      </c>
      <c r="H31" s="14">
        <f t="shared" si="3"/>
        <v>594283.98</v>
      </c>
      <c r="I31" s="5"/>
    </row>
    <row r="32" spans="1:9" x14ac:dyDescent="0.25">
      <c r="A32" s="11"/>
      <c r="B32" s="12" t="s">
        <v>34</v>
      </c>
      <c r="C32" s="13">
        <v>146000</v>
      </c>
      <c r="D32" s="13">
        <v>-2056.8000000000002</v>
      </c>
      <c r="E32" s="14">
        <f t="shared" si="7"/>
        <v>143943.20000000001</v>
      </c>
      <c r="F32" s="13">
        <v>133871.41</v>
      </c>
      <c r="G32" s="13">
        <v>133871.41</v>
      </c>
      <c r="H32" s="14">
        <f t="shared" si="3"/>
        <v>10071.790000000008</v>
      </c>
      <c r="I32" s="5"/>
    </row>
    <row r="33" spans="1:9" x14ac:dyDescent="0.25">
      <c r="A33" s="11"/>
      <c r="B33" s="12" t="s">
        <v>35</v>
      </c>
      <c r="C33" s="13">
        <v>645228</v>
      </c>
      <c r="D33" s="13">
        <v>6257.11</v>
      </c>
      <c r="E33" s="14">
        <f t="shared" si="7"/>
        <v>651485.11</v>
      </c>
      <c r="F33" s="13">
        <v>295410.19</v>
      </c>
      <c r="G33" s="13">
        <v>295410.19</v>
      </c>
      <c r="H33" s="14">
        <f t="shared" si="3"/>
        <v>356074.92</v>
      </c>
      <c r="I33" s="5"/>
    </row>
    <row r="34" spans="1:9" x14ac:dyDescent="0.25">
      <c r="A34" s="11"/>
      <c r="B34" s="12" t="s">
        <v>36</v>
      </c>
      <c r="C34" s="13">
        <v>42301</v>
      </c>
      <c r="D34" s="13">
        <v>-12952</v>
      </c>
      <c r="E34" s="14">
        <f t="shared" si="7"/>
        <v>29349</v>
      </c>
      <c r="F34" s="13">
        <v>27632</v>
      </c>
      <c r="G34" s="13">
        <v>27632</v>
      </c>
      <c r="H34" s="14">
        <f t="shared" si="3"/>
        <v>1717</v>
      </c>
      <c r="I34" s="5"/>
    </row>
    <row r="35" spans="1:9" x14ac:dyDescent="0.25">
      <c r="A35" s="11"/>
      <c r="B35" s="12" t="s">
        <v>37</v>
      </c>
      <c r="C35" s="13">
        <v>120630</v>
      </c>
      <c r="D35" s="13">
        <v>4027.07</v>
      </c>
      <c r="E35" s="14">
        <f t="shared" si="7"/>
        <v>124657.07</v>
      </c>
      <c r="F35" s="13">
        <v>54811.43</v>
      </c>
      <c r="G35" s="13">
        <v>54811.43</v>
      </c>
      <c r="H35" s="14">
        <f t="shared" si="3"/>
        <v>69845.640000000014</v>
      </c>
      <c r="I35" s="5"/>
    </row>
    <row r="36" spans="1:9" x14ac:dyDescent="0.25">
      <c r="A36" s="11"/>
      <c r="B36" s="12" t="s">
        <v>38</v>
      </c>
      <c r="C36" s="13">
        <v>101900</v>
      </c>
      <c r="D36" s="13">
        <v>11040</v>
      </c>
      <c r="E36" s="14">
        <f t="shared" si="7"/>
        <v>112940</v>
      </c>
      <c r="F36" s="13">
        <v>73924.62</v>
      </c>
      <c r="G36" s="13">
        <v>73924.62</v>
      </c>
      <c r="H36" s="14">
        <f t="shared" si="3"/>
        <v>39015.380000000005</v>
      </c>
      <c r="I36" s="5"/>
    </row>
    <row r="37" spans="1:9" x14ac:dyDescent="0.25">
      <c r="A37" s="11"/>
      <c r="B37" s="12" t="s">
        <v>39</v>
      </c>
      <c r="C37" s="13">
        <v>5027011</v>
      </c>
      <c r="D37" s="13">
        <v>184735</v>
      </c>
      <c r="E37" s="14">
        <f t="shared" si="7"/>
        <v>5211746</v>
      </c>
      <c r="F37" s="13">
        <v>1621949.18</v>
      </c>
      <c r="G37" s="13">
        <v>1357066.04</v>
      </c>
      <c r="H37" s="14">
        <f t="shared" si="3"/>
        <v>3589796.8200000003</v>
      </c>
      <c r="I37" s="5"/>
    </row>
    <row r="38" spans="1:9" ht="20.25" customHeight="1" x14ac:dyDescent="0.25">
      <c r="A38" s="24" t="s">
        <v>40</v>
      </c>
      <c r="B38" s="25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 t="shared" ref="E39:E47" si="9">SUM(C39:D39)</f>
        <v>0</v>
      </c>
      <c r="F39" s="13">
        <v>0</v>
      </c>
      <c r="G39" s="13">
        <v>0</v>
      </c>
      <c r="H39" s="14">
        <f>IF(C115&gt;=0,IF(OR(B39="",F39="",G39=""),"",IF(OR(E39&lt;F39,G39&gt;F39),"Error",E39-F39)),0)</f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si="9"/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4" t="s">
        <v>50</v>
      </c>
      <c r="B48" s="25"/>
      <c r="C48" s="9">
        <f t="shared" ref="C48:H48" si="10">SUM(C49:C57)</f>
        <v>816641</v>
      </c>
      <c r="D48" s="9">
        <f t="shared" si="10"/>
        <v>3435340</v>
      </c>
      <c r="E48" s="9">
        <f t="shared" si="10"/>
        <v>4251981</v>
      </c>
      <c r="F48" s="9">
        <f t="shared" si="10"/>
        <v>3435316.8</v>
      </c>
      <c r="G48" s="9">
        <f t="shared" si="10"/>
        <v>3435316.8</v>
      </c>
      <c r="H48" s="9">
        <f t="shared" si="10"/>
        <v>816664.20000000019</v>
      </c>
      <c r="I48" s="5"/>
    </row>
    <row r="49" spans="1:9" x14ac:dyDescent="0.25">
      <c r="A49" s="11"/>
      <c r="B49" s="12" t="s">
        <v>51</v>
      </c>
      <c r="C49" s="13">
        <v>0</v>
      </c>
      <c r="D49" s="13">
        <v>0</v>
      </c>
      <c r="E49" s="14">
        <f>SUM(C49,D49)</f>
        <v>0</v>
      </c>
      <c r="F49" s="13">
        <v>0</v>
      </c>
      <c r="G49" s="13">
        <v>0</v>
      </c>
      <c r="H49" s="14">
        <f t="shared" si="3"/>
        <v>0</v>
      </c>
      <c r="I49" s="5"/>
    </row>
    <row r="50" spans="1:9" x14ac:dyDescent="0.25">
      <c r="A50" s="11"/>
      <c r="B50" s="12" t="s">
        <v>52</v>
      </c>
      <c r="C50" s="13">
        <v>816641</v>
      </c>
      <c r="D50" s="13">
        <v>3435340</v>
      </c>
      <c r="E50" s="14">
        <f t="shared" ref="E50:E57" si="11">SUM(C50,D50)</f>
        <v>4251981</v>
      </c>
      <c r="F50" s="13">
        <v>3435316.8</v>
      </c>
      <c r="G50" s="13">
        <v>3435316.8</v>
      </c>
      <c r="H50" s="14">
        <f t="shared" si="3"/>
        <v>816664.20000000019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4" t="s">
        <v>60</v>
      </c>
      <c r="B58" s="25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4" t="s">
        <v>64</v>
      </c>
      <c r="B62" s="25"/>
      <c r="C62" s="9">
        <f t="shared" ref="C62:H62" si="13">SUM(C63:C70)</f>
        <v>0</v>
      </c>
      <c r="D62" s="9">
        <f t="shared" si="13"/>
        <v>0</v>
      </c>
      <c r="E62" s="9">
        <f t="shared" si="13"/>
        <v>0</v>
      </c>
      <c r="F62" s="9">
        <f t="shared" si="13"/>
        <v>0</v>
      </c>
      <c r="G62" s="9">
        <f t="shared" si="13"/>
        <v>0</v>
      </c>
      <c r="H62" s="9">
        <f t="shared" si="13"/>
        <v>0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0</v>
      </c>
      <c r="D70" s="13">
        <v>0</v>
      </c>
      <c r="E70" s="14">
        <f t="shared" si="14"/>
        <v>0</v>
      </c>
      <c r="F70" s="13">
        <v>0</v>
      </c>
      <c r="G70" s="13">
        <v>0</v>
      </c>
      <c r="H70" s="14">
        <f t="shared" si="3"/>
        <v>0</v>
      </c>
      <c r="I70" s="5"/>
    </row>
    <row r="71" spans="1:9" ht="20.25" customHeight="1" x14ac:dyDescent="0.25">
      <c r="A71" s="24" t="s">
        <v>73</v>
      </c>
      <c r="B71" s="25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4" t="s">
        <v>77</v>
      </c>
      <c r="B75" s="25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8"/>
      <c r="B83" s="29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4" t="s">
        <v>85</v>
      </c>
      <c r="B84" s="25"/>
      <c r="C84" s="9">
        <f t="shared" ref="C84:H84" si="18">SUM(C86,C94,C104,C114,C124,C134,C138,C147,C151)</f>
        <v>52320330</v>
      </c>
      <c r="D84" s="9">
        <f t="shared" si="18"/>
        <v>3166560</v>
      </c>
      <c r="E84" s="9">
        <f t="shared" si="18"/>
        <v>55486890</v>
      </c>
      <c r="F84" s="9">
        <f t="shared" si="18"/>
        <v>24904101.419999998</v>
      </c>
      <c r="G84" s="9">
        <f t="shared" si="18"/>
        <v>24254766.549999997</v>
      </c>
      <c r="H84" s="9">
        <f t="shared" si="18"/>
        <v>30582788.580000002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4" t="s">
        <v>12</v>
      </c>
      <c r="B86" s="25"/>
      <c r="C86" s="9">
        <f t="shared" ref="C86:H86" si="19">SUM(C87:C93)</f>
        <v>0</v>
      </c>
      <c r="D86" s="9">
        <f t="shared" si="19"/>
        <v>54474390</v>
      </c>
      <c r="E86" s="9">
        <f t="shared" si="19"/>
        <v>54474390</v>
      </c>
      <c r="F86" s="9">
        <f t="shared" si="19"/>
        <v>24904101.419999998</v>
      </c>
      <c r="G86" s="9">
        <f t="shared" si="19"/>
        <v>24254766.549999997</v>
      </c>
      <c r="H86" s="9">
        <f t="shared" si="19"/>
        <v>29570288.580000002</v>
      </c>
      <c r="I86" s="5"/>
    </row>
    <row r="87" spans="1:9" x14ac:dyDescent="0.25">
      <c r="A87" s="11"/>
      <c r="B87" s="12" t="s">
        <v>13</v>
      </c>
      <c r="C87" s="13">
        <v>0</v>
      </c>
      <c r="D87" s="13">
        <v>34238293</v>
      </c>
      <c r="E87" s="14">
        <f t="shared" ref="E87:E93" si="20">SUM(C87,D87)</f>
        <v>34238293</v>
      </c>
      <c r="F87" s="14">
        <v>17054340.559999999</v>
      </c>
      <c r="G87" s="14">
        <v>17054340.559999999</v>
      </c>
      <c r="H87" s="14">
        <f t="shared" ref="H87:H153" si="21">IF(C87&gt;=0,IF(OR(B87="",F87="",G87=""),"",IF(OR(E87&lt;F87,G87&gt;F87),"Error",E87-F87)),0)</f>
        <v>17183952.440000001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4">
        <v>0</v>
      </c>
      <c r="G88" s="14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7217784</v>
      </c>
      <c r="E89" s="14">
        <f t="shared" si="20"/>
        <v>7217784</v>
      </c>
      <c r="F89" s="14">
        <v>1657098.76</v>
      </c>
      <c r="G89" s="14">
        <v>1657098.76</v>
      </c>
      <c r="H89" s="14">
        <f t="shared" si="21"/>
        <v>5560685.2400000002</v>
      </c>
      <c r="I89" s="5"/>
    </row>
    <row r="90" spans="1:9" x14ac:dyDescent="0.25">
      <c r="A90" s="11"/>
      <c r="B90" s="12" t="s">
        <v>16</v>
      </c>
      <c r="C90" s="13">
        <v>0</v>
      </c>
      <c r="D90" s="13">
        <v>7082585</v>
      </c>
      <c r="E90" s="14">
        <f t="shared" si="20"/>
        <v>7082585</v>
      </c>
      <c r="F90" s="14">
        <v>3435421.2</v>
      </c>
      <c r="G90" s="14">
        <v>2786086.33</v>
      </c>
      <c r="H90" s="14">
        <f t="shared" si="21"/>
        <v>3647163.8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5935728</v>
      </c>
      <c r="E91" s="14">
        <f t="shared" si="20"/>
        <v>5935728</v>
      </c>
      <c r="F91" s="14">
        <v>2757240.9</v>
      </c>
      <c r="G91" s="14">
        <v>2757240.9</v>
      </c>
      <c r="H91" s="14">
        <f t="shared" si="21"/>
        <v>3178487.1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4">
        <v>0</v>
      </c>
      <c r="G92" s="14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4" t="s">
        <v>20</v>
      </c>
      <c r="B94" s="25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0</v>
      </c>
      <c r="G94" s="9">
        <f t="shared" si="22"/>
        <v>0</v>
      </c>
      <c r="H94" s="9">
        <f t="shared" si="22"/>
        <v>17305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0</v>
      </c>
      <c r="G95" s="13">
        <v>0</v>
      </c>
      <c r="H95" s="14">
        <f t="shared" si="21"/>
        <v>17305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4" t="s">
        <v>30</v>
      </c>
      <c r="B104" s="25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0</v>
      </c>
      <c r="G104" s="9">
        <f t="shared" si="24"/>
        <v>0</v>
      </c>
      <c r="H104" s="9">
        <f t="shared" si="24"/>
        <v>995195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0</v>
      </c>
      <c r="G113" s="13">
        <v>0</v>
      </c>
      <c r="H113" s="14">
        <f t="shared" si="21"/>
        <v>995195</v>
      </c>
      <c r="I113" s="5"/>
    </row>
    <row r="114" spans="1:9" ht="20.25" customHeight="1" x14ac:dyDescent="0.25">
      <c r="A114" s="24" t="s">
        <v>40</v>
      </c>
      <c r="B114" s="25"/>
      <c r="C114" s="9">
        <f>SUM(C115:C123)</f>
        <v>52320330</v>
      </c>
      <c r="D114" s="9">
        <f>SUM(D115:D123)</f>
        <v>-52320330</v>
      </c>
      <c r="E114" s="9">
        <f t="shared" ref="E114:H114" si="26">SUM(E115:E123)</f>
        <v>0</v>
      </c>
      <c r="F114" s="9">
        <f t="shared" si="26"/>
        <v>0</v>
      </c>
      <c r="G114" s="9">
        <f t="shared" si="26"/>
        <v>0</v>
      </c>
      <c r="H114" s="9">
        <f t="shared" si="26"/>
        <v>0</v>
      </c>
      <c r="I114" s="5"/>
    </row>
    <row r="115" spans="1:9" x14ac:dyDescent="0.25">
      <c r="A115" s="11"/>
      <c r="B115" s="12" t="s">
        <v>41</v>
      </c>
      <c r="C115" s="13">
        <v>52320330</v>
      </c>
      <c r="D115" s="13">
        <v>-52320330</v>
      </c>
      <c r="E115" s="14">
        <f t="shared" ref="E115:E123" si="27">SUM(C115,D115)</f>
        <v>0</v>
      </c>
      <c r="F115" s="13">
        <v>0</v>
      </c>
      <c r="G115" s="13">
        <v>0</v>
      </c>
      <c r="H115" s="14">
        <f t="shared" si="21"/>
        <v>0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si="27"/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4" t="s">
        <v>86</v>
      </c>
      <c r="B124" s="25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4" t="s">
        <v>87</v>
      </c>
      <c r="B134" s="25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4" t="s">
        <v>64</v>
      </c>
      <c r="B138" s="25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4" t="s">
        <v>88</v>
      </c>
      <c r="B147" s="25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4" t="s">
        <v>77</v>
      </c>
      <c r="B151" s="25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4" t="s">
        <v>89</v>
      </c>
      <c r="B160" s="25"/>
      <c r="C160" s="9">
        <f t="shared" ref="C160:H160" si="35">SUM(C8,C84)</f>
        <v>136464836</v>
      </c>
      <c r="D160" s="9">
        <f>SUM(D8,D84)</f>
        <v>87478410.189999998</v>
      </c>
      <c r="E160" s="9">
        <f t="shared" si="35"/>
        <v>223943246.19</v>
      </c>
      <c r="F160" s="9">
        <f t="shared" si="35"/>
        <v>95955245.839999989</v>
      </c>
      <c r="G160" s="9">
        <f t="shared" si="35"/>
        <v>90633047.25</v>
      </c>
      <c r="H160" s="9">
        <f t="shared" si="35"/>
        <v>127988000.34999999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  <row r="163" spans="1:9" x14ac:dyDescent="0.25">
      <c r="C163" s="5">
        <f>C10+C86</f>
        <v>74362266</v>
      </c>
      <c r="D163" s="5">
        <f t="shared" ref="D163:H163" si="36">D10+D86</f>
        <v>64678836</v>
      </c>
      <c r="E163" s="5">
        <f t="shared" si="36"/>
        <v>139041102</v>
      </c>
      <c r="F163" s="5">
        <f t="shared" si="36"/>
        <v>65329364.939999998</v>
      </c>
      <c r="G163" s="5">
        <f t="shared" si="36"/>
        <v>63781660.299999997</v>
      </c>
      <c r="H163" s="5">
        <f t="shared" si="36"/>
        <v>73711737.060000002</v>
      </c>
    </row>
  </sheetData>
  <mergeCells count="30"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2025-08-20T18:55:19Z</dcterms:modified>
</cp:coreProperties>
</file>