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1335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G32" i="1"/>
  <c r="F32" i="1"/>
  <c r="G29" i="1"/>
  <c r="F29" i="1"/>
  <c r="E42" i="1"/>
  <c r="H30" i="1"/>
  <c r="H12" i="1" l="1"/>
  <c r="H11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H154" i="1"/>
  <c r="E154" i="1"/>
  <c r="E153" i="1"/>
  <c r="E151" i="1" s="1"/>
  <c r="H152" i="1"/>
  <c r="E152" i="1"/>
  <c r="G151" i="1"/>
  <c r="F151" i="1"/>
  <c r="D151" i="1"/>
  <c r="C151" i="1"/>
  <c r="H150" i="1"/>
  <c r="E150" i="1"/>
  <c r="E149" i="1"/>
  <c r="H149" i="1" s="1"/>
  <c r="H148" i="1"/>
  <c r="E148" i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E124" i="1"/>
  <c r="D124" i="1"/>
  <c r="C124" i="1"/>
  <c r="E123" i="1"/>
  <c r="H123" i="1" s="1"/>
  <c r="H122" i="1"/>
  <c r="E122" i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H96" i="1"/>
  <c r="E96" i="1"/>
  <c r="E95" i="1"/>
  <c r="H95" i="1" s="1"/>
  <c r="G94" i="1"/>
  <c r="F94" i="1"/>
  <c r="D94" i="1"/>
  <c r="C94" i="1"/>
  <c r="E93" i="1"/>
  <c r="H93" i="1" s="1"/>
  <c r="H92" i="1"/>
  <c r="E92" i="1"/>
  <c r="E91" i="1"/>
  <c r="H91" i="1" s="1"/>
  <c r="E90" i="1"/>
  <c r="H90" i="1" s="1"/>
  <c r="E89" i="1"/>
  <c r="H89" i="1" s="1"/>
  <c r="H88" i="1"/>
  <c r="E88" i="1"/>
  <c r="E87" i="1"/>
  <c r="H87" i="1" s="1"/>
  <c r="G86" i="1"/>
  <c r="F84" i="1"/>
  <c r="D86" i="1"/>
  <c r="D84" i="1" s="1"/>
  <c r="C86" i="1"/>
  <c r="C84" i="1"/>
  <c r="E82" i="1"/>
  <c r="H82" i="1" s="1"/>
  <c r="E81" i="1"/>
  <c r="H81" i="1" s="1"/>
  <c r="H80" i="1"/>
  <c r="E80" i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G38" i="1"/>
  <c r="F38" i="1"/>
  <c r="D38" i="1"/>
  <c r="C38" i="1"/>
  <c r="E37" i="1"/>
  <c r="H37" i="1" s="1"/>
  <c r="E36" i="1"/>
  <c r="E35" i="1"/>
  <c r="H35" i="1" s="1"/>
  <c r="H34" i="1"/>
  <c r="E34" i="1"/>
  <c r="E33" i="1"/>
  <c r="E32" i="1"/>
  <c r="H32" i="1" s="1"/>
  <c r="E31" i="1"/>
  <c r="H31" i="1" s="1"/>
  <c r="E30" i="1"/>
  <c r="E29" i="1"/>
  <c r="H29" i="1" s="1"/>
  <c r="F28" i="1"/>
  <c r="D28" i="1"/>
  <c r="C28" i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20" i="1"/>
  <c r="H20" i="1" s="1"/>
  <c r="E19" i="1"/>
  <c r="H19" i="1" s="1"/>
  <c r="F18" i="1"/>
  <c r="D18" i="1"/>
  <c r="C18" i="1"/>
  <c r="E17" i="1"/>
  <c r="H17" i="1" s="1"/>
  <c r="E16" i="1"/>
  <c r="H16" i="1" s="1"/>
  <c r="E15" i="1"/>
  <c r="H15" i="1" s="1"/>
  <c r="H14" i="1"/>
  <c r="E14" i="1"/>
  <c r="E13" i="1"/>
  <c r="H13" i="1" s="1"/>
  <c r="E12" i="1"/>
  <c r="E11" i="1"/>
  <c r="F10" i="1"/>
  <c r="D10" i="1"/>
  <c r="C10" i="1"/>
  <c r="C8" i="1"/>
  <c r="C160" i="1" s="1"/>
  <c r="H86" i="1" l="1"/>
  <c r="H18" i="1"/>
  <c r="G8" i="1"/>
  <c r="G84" i="1"/>
  <c r="F8" i="1"/>
  <c r="H2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D160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F160" i="1" l="1"/>
  <c r="H84" i="1"/>
  <c r="H8" i="1"/>
  <c r="G160" i="1"/>
  <c r="E84" i="1"/>
  <c r="E8" i="1"/>
  <c r="E160" i="1" s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<sst xmlns="http://schemas.openxmlformats.org/spreadsheetml/2006/main" count="162" uniqueCount="92">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</sst>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B1" workbookViewId="0">
      <selection activeCell="I1" sqref="I1:M1048576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8" width="13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44" t="s">
        <v>90</v>
      </c>
      <c r="B1" s="45"/>
      <c r="C1" s="45"/>
      <c r="D1" s="45"/>
      <c r="E1" s="45"/>
      <c r="F1" s="45"/>
      <c r="G1" s="45"/>
      <c r="H1" s="45"/>
    </row>
    <row r="2" spans="1:10" s="1" customFormat="1" ht="16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0" s="1" customFormat="1" ht="16.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0" s="1" customFormat="1" ht="16.5" customHeight="1" x14ac:dyDescent="0.25">
      <c r="A4" s="46" t="s">
        <v>91</v>
      </c>
      <c r="B4" s="46"/>
      <c r="C4" s="46"/>
      <c r="D4" s="46"/>
      <c r="E4" s="46"/>
      <c r="F4" s="46"/>
      <c r="G4" s="46"/>
      <c r="H4" s="46"/>
    </row>
    <row r="5" spans="1:10" s="2" customFormat="1" ht="16.5" customHeight="1" thickBo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10" ht="21" customHeight="1" thickBot="1" x14ac:dyDescent="0.3">
      <c r="A6" s="35" t="s">
        <v>3</v>
      </c>
      <c r="B6" s="36"/>
      <c r="C6" s="39" t="s">
        <v>4</v>
      </c>
      <c r="D6" s="40"/>
      <c r="E6" s="40"/>
      <c r="F6" s="40"/>
      <c r="G6" s="41"/>
      <c r="H6" s="42" t="s">
        <v>5</v>
      </c>
    </row>
    <row r="7" spans="1:10" ht="26.25" thickBot="1" x14ac:dyDescent="0.3">
      <c r="A7" s="37"/>
      <c r="B7" s="3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3"/>
      <c r="I7" s="6"/>
      <c r="J7" s="6"/>
    </row>
    <row r="8" spans="1:10" ht="20.25" customHeight="1" x14ac:dyDescent="0.25">
      <c r="A8" s="31" t="s">
        <v>11</v>
      </c>
      <c r="B8" s="32"/>
      <c r="C8" s="5">
        <f t="shared" ref="C8:G8" si="0">SUM(C10,C18,C28,C38,C48,C58,C62,C71,C75)</f>
        <v>98440484.450000003</v>
      </c>
      <c r="D8" s="5">
        <f t="shared" si="0"/>
        <v>15471826.969999995</v>
      </c>
      <c r="E8" s="5">
        <f t="shared" si="0"/>
        <v>113912311.42</v>
      </c>
      <c r="F8" s="5">
        <f t="shared" si="0"/>
        <v>13835103.32</v>
      </c>
      <c r="G8" s="5">
        <f t="shared" si="0"/>
        <v>13303374.59</v>
      </c>
      <c r="H8" s="5">
        <f>SUM(H10,H18,H28,H38,H48,H58,H62,H71,H75)</f>
        <v>99646064.650000006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29" t="s">
        <v>12</v>
      </c>
      <c r="B10" s="30"/>
      <c r="C10" s="10">
        <f t="shared" ref="C10:H10" si="1">SUM(C11:C17)</f>
        <v>54849509</v>
      </c>
      <c r="D10" s="10">
        <f t="shared" si="1"/>
        <v>8222155.1499999994</v>
      </c>
      <c r="E10" s="10">
        <f t="shared" si="1"/>
        <v>63071664.149999999</v>
      </c>
      <c r="F10" s="10">
        <f t="shared" si="1"/>
        <v>12020036.950000001</v>
      </c>
      <c r="G10" s="10">
        <f>SUM(G11:G17)</f>
        <v>11753159.16</v>
      </c>
      <c r="H10" s="10">
        <f t="shared" si="1"/>
        <v>51051627.200000003</v>
      </c>
      <c r="I10" s="11"/>
    </row>
    <row r="11" spans="1:10" x14ac:dyDescent="0.25">
      <c r="A11" s="12"/>
      <c r="B11" s="13" t="s">
        <v>13</v>
      </c>
      <c r="C11" s="14">
        <v>31648596</v>
      </c>
      <c r="D11" s="14">
        <v>3410667.07</v>
      </c>
      <c r="E11" s="15">
        <f>SUM(C11:D11)</f>
        <v>35059263.07</v>
      </c>
      <c r="F11" s="14">
        <v>7844447.4000000004</v>
      </c>
      <c r="G11" s="14">
        <v>7844447.4000000004</v>
      </c>
      <c r="H11" s="15">
        <f>IF(C11&gt;=0,IF(OR(B11="",F11="",G11=""),"",IF(OR(E11&lt;F11,G11&gt;F11),"Error",E11-F11)),0)</f>
        <v>27214815.670000002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-30304.45</v>
      </c>
      <c r="E12" s="15">
        <f t="shared" ref="E12:E17" si="2">SUM(C12:D12)</f>
        <v>2670295.5499999998</v>
      </c>
      <c r="F12" s="14">
        <v>526128.96</v>
      </c>
      <c r="G12" s="14">
        <v>526128.96</v>
      </c>
      <c r="H12" s="15">
        <f>IF(C12&gt;=0,IF(OR(B12="",F12="",G12=""),"",IF(OR(E12&lt;F12,G12&gt;F12),"Error",E12-F12)),0)</f>
        <v>2144166.59</v>
      </c>
      <c r="I12" s="6"/>
    </row>
    <row r="13" spans="1:10" x14ac:dyDescent="0.25">
      <c r="A13" s="12"/>
      <c r="B13" s="13" t="s">
        <v>15</v>
      </c>
      <c r="C13" s="14">
        <v>13095138</v>
      </c>
      <c r="D13" s="14">
        <v>3832130.82</v>
      </c>
      <c r="E13" s="15">
        <f t="shared" si="2"/>
        <v>16927268.82</v>
      </c>
      <c r="F13" s="14">
        <v>1861782.56</v>
      </c>
      <c r="G13" s="14">
        <v>1861782.56</v>
      </c>
      <c r="H13" s="15">
        <f t="shared" ref="H13:H77" si="3">IF(C13&gt;=0,IF(OR(B13="",F13="",G13=""),"",IF(OR(E13&lt;F13,G13&gt;F13),"Error",E13-F13)),0)</f>
        <v>15065486.26</v>
      </c>
      <c r="I13" s="6"/>
    </row>
    <row r="14" spans="1:10" x14ac:dyDescent="0.25">
      <c r="A14" s="12"/>
      <c r="B14" s="13" t="s">
        <v>16</v>
      </c>
      <c r="C14" s="14">
        <v>6377640</v>
      </c>
      <c r="D14" s="14">
        <v>339344.92</v>
      </c>
      <c r="E14" s="15">
        <f t="shared" si="2"/>
        <v>6716984.9199999999</v>
      </c>
      <c r="F14" s="14">
        <v>1581923.63</v>
      </c>
      <c r="G14" s="14">
        <v>1315045.8400000001</v>
      </c>
      <c r="H14" s="15">
        <f t="shared" si="3"/>
        <v>5135061.29</v>
      </c>
      <c r="I14" s="6"/>
    </row>
    <row r="15" spans="1:10" x14ac:dyDescent="0.25">
      <c r="A15" s="12"/>
      <c r="B15" s="13" t="s">
        <v>17</v>
      </c>
      <c r="C15" s="14">
        <v>1027535</v>
      </c>
      <c r="D15" s="14">
        <v>659879.79</v>
      </c>
      <c r="E15" s="15">
        <f t="shared" si="2"/>
        <v>1687414.79</v>
      </c>
      <c r="F15" s="14">
        <v>205754.4</v>
      </c>
      <c r="G15" s="14">
        <v>205754.4</v>
      </c>
      <c r="H15" s="15">
        <f t="shared" si="3"/>
        <v>1481660.3900000001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10437</v>
      </c>
      <c r="E16" s="15">
        <f t="shared" si="2"/>
        <v>10437</v>
      </c>
      <c r="F16" s="14">
        <v>0</v>
      </c>
      <c r="G16" s="14">
        <v>0</v>
      </c>
      <c r="H16" s="15">
        <f t="shared" si="3"/>
        <v>10437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9" t="s">
        <v>20</v>
      </c>
      <c r="B18" s="30"/>
      <c r="C18" s="10">
        <f t="shared" ref="C18:F18" si="4">SUM(C19:C27)</f>
        <v>22154052.719999999</v>
      </c>
      <c r="D18" s="10">
        <f t="shared" si="4"/>
        <v>18907796.969999999</v>
      </c>
      <c r="E18" s="10">
        <f t="shared" si="4"/>
        <v>41061849.690000005</v>
      </c>
      <c r="F18" s="10">
        <f t="shared" si="4"/>
        <v>358521.66000000003</v>
      </c>
      <c r="G18" s="10">
        <f>SUM(G19:G27)</f>
        <v>358521.66000000003</v>
      </c>
      <c r="H18" s="10">
        <f>SUM(H19:H27)</f>
        <v>40622136.960000008</v>
      </c>
      <c r="I18" s="6"/>
    </row>
    <row r="19" spans="1:9" x14ac:dyDescent="0.25">
      <c r="A19" s="12"/>
      <c r="B19" s="13" t="s">
        <v>21</v>
      </c>
      <c r="C19" s="14">
        <v>16052596.800000001</v>
      </c>
      <c r="D19" s="14">
        <v>18039176.899999999</v>
      </c>
      <c r="E19" s="15">
        <f>SUM(C19:D19)</f>
        <v>34091773.700000003</v>
      </c>
      <c r="F19" s="14">
        <v>61667.66</v>
      </c>
      <c r="G19" s="14">
        <v>61667.66</v>
      </c>
      <c r="H19" s="15">
        <f t="shared" si="3"/>
        <v>34030106.040000007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0</v>
      </c>
      <c r="E20" s="15">
        <f t="shared" ref="E20:E27" si="5">SUM(C20:D20)</f>
        <v>3000</v>
      </c>
      <c r="F20" s="14">
        <v>2195</v>
      </c>
      <c r="G20" s="14">
        <v>2195</v>
      </c>
      <c r="H20" s="15">
        <f t="shared" si="3"/>
        <v>805</v>
      </c>
      <c r="I20" s="6"/>
    </row>
    <row r="21" spans="1:9" x14ac:dyDescent="0.25">
      <c r="A21" s="12"/>
      <c r="B21" s="13" t="s">
        <v>23</v>
      </c>
      <c r="C21" s="14">
        <v>0</v>
      </c>
      <c r="D21" s="14">
        <v>0</v>
      </c>
      <c r="E21" s="15">
        <f t="shared" si="5"/>
        <v>0</v>
      </c>
      <c r="F21" s="14"/>
      <c r="G21" s="14"/>
      <c r="H21" s="15" t="str">
        <f t="shared" si="3"/>
        <v/>
      </c>
      <c r="I21" s="6"/>
    </row>
    <row r="22" spans="1:9" x14ac:dyDescent="0.25">
      <c r="A22" s="12"/>
      <c r="B22" s="13" t="s">
        <v>24</v>
      </c>
      <c r="C22" s="14">
        <v>53165</v>
      </c>
      <c r="D22" s="14">
        <v>-19197</v>
      </c>
      <c r="E22" s="15">
        <f t="shared" si="5"/>
        <v>33968</v>
      </c>
      <c r="F22" s="14"/>
      <c r="G22" s="14"/>
      <c r="H22" s="15" t="str">
        <f t="shared" si="3"/>
        <v/>
      </c>
      <c r="I22" s="6"/>
    </row>
    <row r="23" spans="1:9" x14ac:dyDescent="0.25">
      <c r="A23" s="12"/>
      <c r="B23" s="13" t="s">
        <v>25</v>
      </c>
      <c r="C23" s="14">
        <v>6000</v>
      </c>
      <c r="D23" s="14">
        <v>-2000</v>
      </c>
      <c r="E23" s="15">
        <f t="shared" si="5"/>
        <v>4000</v>
      </c>
      <c r="F23" s="14"/>
      <c r="G23" s="14"/>
      <c r="H23" s="15" t="str">
        <f t="shared" si="3"/>
        <v/>
      </c>
      <c r="I23" s="6"/>
    </row>
    <row r="24" spans="1:9" x14ac:dyDescent="0.25">
      <c r="A24" s="12"/>
      <c r="B24" s="13" t="s">
        <v>26</v>
      </c>
      <c r="C24" s="14">
        <v>847686</v>
      </c>
      <c r="D24" s="14">
        <v>20000</v>
      </c>
      <c r="E24" s="15">
        <f t="shared" si="5"/>
        <v>867686</v>
      </c>
      <c r="F24" s="14">
        <v>256000</v>
      </c>
      <c r="G24" s="14">
        <v>256000</v>
      </c>
      <c r="H24" s="15">
        <f t="shared" si="3"/>
        <v>611686</v>
      </c>
      <c r="I24" s="6"/>
    </row>
    <row r="25" spans="1:9" x14ac:dyDescent="0.25">
      <c r="A25" s="12"/>
      <c r="B25" s="13" t="s">
        <v>27</v>
      </c>
      <c r="C25" s="14">
        <v>5142630.92</v>
      </c>
      <c r="D25" s="14">
        <v>875568</v>
      </c>
      <c r="E25" s="15">
        <f t="shared" si="5"/>
        <v>6018198.9199999999</v>
      </c>
      <c r="F25" s="14">
        <v>38659</v>
      </c>
      <c r="G25" s="14">
        <v>38659</v>
      </c>
      <c r="H25" s="15">
        <f t="shared" si="3"/>
        <v>5979539.9199999999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/>
      <c r="G26" s="14"/>
      <c r="H26" s="15" t="str">
        <f t="shared" si="3"/>
        <v/>
      </c>
      <c r="I26" s="6"/>
    </row>
    <row r="27" spans="1:9" x14ac:dyDescent="0.25">
      <c r="A27" s="12"/>
      <c r="B27" s="13" t="s">
        <v>29</v>
      </c>
      <c r="C27" s="14">
        <v>48974</v>
      </c>
      <c r="D27" s="14">
        <v>-5750.93</v>
      </c>
      <c r="E27" s="15">
        <f t="shared" si="5"/>
        <v>43223.07</v>
      </c>
      <c r="F27" s="14"/>
      <c r="G27" s="14"/>
      <c r="H27" s="15" t="str">
        <f t="shared" si="3"/>
        <v/>
      </c>
      <c r="I27" s="6"/>
    </row>
    <row r="28" spans="1:9" ht="20.25" customHeight="1" x14ac:dyDescent="0.25">
      <c r="A28" s="29" t="s">
        <v>30</v>
      </c>
      <c r="B28" s="30"/>
      <c r="C28" s="10">
        <f t="shared" ref="C28:H28" si="6">SUM(C29:C37)</f>
        <v>6928472</v>
      </c>
      <c r="D28" s="10">
        <f t="shared" si="6"/>
        <v>2850325.58</v>
      </c>
      <c r="E28" s="10">
        <f t="shared" si="6"/>
        <v>9778797.5800000001</v>
      </c>
      <c r="F28" s="10">
        <f t="shared" si="6"/>
        <v>1456544.71</v>
      </c>
      <c r="G28" s="10">
        <f>SUM(G29:G37)</f>
        <v>1191693.77</v>
      </c>
      <c r="H28" s="10">
        <f t="shared" si="6"/>
        <v>7972300.4900000002</v>
      </c>
      <c r="I28" s="6"/>
    </row>
    <row r="29" spans="1:9" x14ac:dyDescent="0.25">
      <c r="A29" s="12"/>
      <c r="B29" s="13" t="s">
        <v>31</v>
      </c>
      <c r="C29" s="14">
        <v>397600</v>
      </c>
      <c r="D29" s="14">
        <v>2686529.32</v>
      </c>
      <c r="E29" s="15">
        <f>SUM(C29:D29)</f>
        <v>3084129.32</v>
      </c>
      <c r="F29" s="14">
        <f>116847.45+42230.88</f>
        <v>159078.32999999999</v>
      </c>
      <c r="G29" s="14">
        <f>116847.45+42230.88</f>
        <v>159078.32999999999</v>
      </c>
      <c r="H29" s="15">
        <f t="shared" si="3"/>
        <v>2925050.9899999998</v>
      </c>
      <c r="I29" s="6"/>
    </row>
    <row r="30" spans="1:9" x14ac:dyDescent="0.25">
      <c r="A30" s="12"/>
      <c r="B30" s="13" t="s">
        <v>32</v>
      </c>
      <c r="C30" s="14">
        <v>351252</v>
      </c>
      <c r="D30" s="14">
        <v>0</v>
      </c>
      <c r="E30" s="15">
        <f t="shared" ref="E30:E37" si="7">SUM(C30:D30)</f>
        <v>351252</v>
      </c>
      <c r="F30" s="14">
        <v>82228.44</v>
      </c>
      <c r="G30" s="14">
        <v>82228.44</v>
      </c>
      <c r="H30" s="15">
        <f t="shared" si="3"/>
        <v>269023.56</v>
      </c>
      <c r="I30" s="6"/>
    </row>
    <row r="31" spans="1:9" x14ac:dyDescent="0.25">
      <c r="A31" s="12"/>
      <c r="B31" s="13" t="s">
        <v>33</v>
      </c>
      <c r="C31" s="14">
        <v>532000</v>
      </c>
      <c r="D31" s="14">
        <v>51302.42</v>
      </c>
      <c r="E31" s="15">
        <f t="shared" si="7"/>
        <v>583302.42000000004</v>
      </c>
      <c r="F31" s="14">
        <v>92957.759999999995</v>
      </c>
      <c r="G31" s="14">
        <v>92957.759999999995</v>
      </c>
      <c r="H31" s="15">
        <f t="shared" si="3"/>
        <v>490344.66000000003</v>
      </c>
      <c r="I31" s="6"/>
    </row>
    <row r="32" spans="1:9" x14ac:dyDescent="0.25">
      <c r="A32" s="12"/>
      <c r="B32" s="13" t="s">
        <v>34</v>
      </c>
      <c r="C32" s="14">
        <v>201400</v>
      </c>
      <c r="D32" s="14">
        <v>0</v>
      </c>
      <c r="E32" s="15">
        <f t="shared" si="7"/>
        <v>201400</v>
      </c>
      <c r="F32" s="14">
        <f>5394+158321.15</f>
        <v>163715.15</v>
      </c>
      <c r="G32" s="14">
        <f>5394+158321.15</f>
        <v>163715.15</v>
      </c>
      <c r="H32" s="15">
        <f t="shared" si="3"/>
        <v>37684.850000000006</v>
      </c>
      <c r="I32" s="6"/>
    </row>
    <row r="33" spans="1:9" x14ac:dyDescent="0.25">
      <c r="A33" s="12"/>
      <c r="B33" s="13" t="s">
        <v>35</v>
      </c>
      <c r="C33" s="14">
        <v>533300</v>
      </c>
      <c r="D33" s="14">
        <v>62257.52</v>
      </c>
      <c r="E33" s="15">
        <f t="shared" si="7"/>
        <v>595557.52</v>
      </c>
      <c r="F33" s="14">
        <v>122802.57</v>
      </c>
      <c r="G33" s="14">
        <v>122802.57</v>
      </c>
      <c r="H33" s="14">
        <v>122802.57</v>
      </c>
      <c r="I33" s="6"/>
    </row>
    <row r="34" spans="1:9" x14ac:dyDescent="0.25">
      <c r="A34" s="12"/>
      <c r="B34" s="13" t="s">
        <v>36</v>
      </c>
      <c r="C34" s="14">
        <v>121880</v>
      </c>
      <c r="D34" s="14">
        <v>22479.24</v>
      </c>
      <c r="E34" s="15">
        <f t="shared" si="7"/>
        <v>144359.24</v>
      </c>
      <c r="F34" s="14">
        <v>1855</v>
      </c>
      <c r="G34" s="14">
        <v>1855</v>
      </c>
      <c r="H34" s="15">
        <f t="shared" si="3"/>
        <v>142504.24</v>
      </c>
      <c r="I34" s="6"/>
    </row>
    <row r="35" spans="1:9" x14ac:dyDescent="0.25">
      <c r="A35" s="12"/>
      <c r="B35" s="13" t="s">
        <v>37</v>
      </c>
      <c r="C35" s="14">
        <v>314660</v>
      </c>
      <c r="D35" s="14">
        <v>-32703.439999999999</v>
      </c>
      <c r="E35" s="15">
        <f t="shared" si="7"/>
        <v>281956.56</v>
      </c>
      <c r="F35" s="14">
        <v>13885.96</v>
      </c>
      <c r="G35" s="14">
        <v>13885.96</v>
      </c>
      <c r="H35" s="15">
        <f t="shared" si="3"/>
        <v>268070.59999999998</v>
      </c>
      <c r="I35" s="6"/>
    </row>
    <row r="36" spans="1:9" x14ac:dyDescent="0.25">
      <c r="A36" s="12"/>
      <c r="B36" s="13" t="s">
        <v>38</v>
      </c>
      <c r="C36" s="14">
        <v>243000</v>
      </c>
      <c r="D36" s="14">
        <v>-72037.22</v>
      </c>
      <c r="E36" s="15">
        <f t="shared" si="7"/>
        <v>170962.78</v>
      </c>
      <c r="F36" s="14">
        <v>19799.2</v>
      </c>
      <c r="G36" s="14">
        <v>19799.2</v>
      </c>
      <c r="H36" s="15">
        <f t="shared" si="3"/>
        <v>151163.57999999999</v>
      </c>
      <c r="I36" s="6"/>
    </row>
    <row r="37" spans="1:9" x14ac:dyDescent="0.25">
      <c r="A37" s="12"/>
      <c r="B37" s="13" t="s">
        <v>39</v>
      </c>
      <c r="C37" s="16">
        <v>4233380</v>
      </c>
      <c r="D37" s="16">
        <v>132497.74</v>
      </c>
      <c r="E37" s="15">
        <f t="shared" si="7"/>
        <v>4365877.74</v>
      </c>
      <c r="F37" s="16">
        <f>792337.3+7885</f>
        <v>800222.3</v>
      </c>
      <c r="G37" s="16">
        <f>527486.36+7885</f>
        <v>535371.36</v>
      </c>
      <c r="H37" s="15">
        <f t="shared" si="3"/>
        <v>3565655.4400000004</v>
      </c>
      <c r="I37" s="6"/>
    </row>
    <row r="38" spans="1:9" ht="20.25" customHeight="1" x14ac:dyDescent="0.25">
      <c r="A38" s="29" t="s">
        <v>40</v>
      </c>
      <c r="B38" s="30"/>
      <c r="C38" s="10">
        <f t="shared" ref="C38:H38" si="8">SUM(C39:C47)</f>
        <v>14508450.73</v>
      </c>
      <c r="D38" s="10">
        <f t="shared" si="8"/>
        <v>-14508450.73</v>
      </c>
      <c r="E38" s="10">
        <f t="shared" si="8"/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6"/>
    </row>
    <row r="39" spans="1:9" x14ac:dyDescent="0.25">
      <c r="A39" s="12"/>
      <c r="B39" s="13" t="s">
        <v>41</v>
      </c>
      <c r="C39" s="14">
        <v>0</v>
      </c>
      <c r="D39" s="14">
        <v>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14508450.73</v>
      </c>
      <c r="D42" s="14">
        <v>-14508450.73</v>
      </c>
      <c r="E42" s="15">
        <f>SUM(C42:D42)</f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9" t="s">
        <v>50</v>
      </c>
      <c r="B48" s="30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9" t="s">
        <v>60</v>
      </c>
      <c r="B58" s="30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29" t="s">
        <v>64</v>
      </c>
      <c r="B62" s="30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9" t="s">
        <v>73</v>
      </c>
      <c r="B71" s="30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9" t="s">
        <v>77</v>
      </c>
      <c r="B75" s="30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3"/>
      <c r="B83" s="34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9" t="s">
        <v>85</v>
      </c>
      <c r="B84" s="30"/>
      <c r="C84" s="10">
        <f t="shared" ref="C84:G84" si="18">SUM(C86,C94,C104,C114,C124,C134,C138,C147,C151)</f>
        <v>38298555</v>
      </c>
      <c r="D84" s="10">
        <f t="shared" si="18"/>
        <v>3487462.29</v>
      </c>
      <c r="E84" s="10">
        <f t="shared" si="18"/>
        <v>41786017.290000007</v>
      </c>
      <c r="F84" s="10">
        <f t="shared" si="18"/>
        <v>8559330.75</v>
      </c>
      <c r="G84" s="10">
        <f t="shared" si="18"/>
        <v>8255259.6099999994</v>
      </c>
      <c r="H84" s="10">
        <f>SUM(H86,H94,H104,H114,H124,H134,H138,H147,H151)</f>
        <v>33226686.540000003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9" t="s">
        <v>12</v>
      </c>
      <c r="B86" s="30"/>
      <c r="C86" s="10">
        <f t="shared" ref="C86:G86" si="19">SUM(C87:C93)</f>
        <v>37286055</v>
      </c>
      <c r="D86" s="10">
        <f t="shared" si="19"/>
        <v>3487462.31</v>
      </c>
      <c r="E86" s="10">
        <f t="shared" si="19"/>
        <v>40773517.310000002</v>
      </c>
      <c r="F86" s="10">
        <f>SUM(F87:F93)</f>
        <v>8351723.9900000002</v>
      </c>
      <c r="G86" s="10">
        <f t="shared" si="19"/>
        <v>8116992.0299999993</v>
      </c>
      <c r="H86" s="10">
        <f>SUM(H87:H93)</f>
        <v>32421793.32</v>
      </c>
      <c r="I86" s="6"/>
    </row>
    <row r="87" spans="1:9" x14ac:dyDescent="0.25">
      <c r="A87" s="12"/>
      <c r="B87" s="13" t="s">
        <v>13</v>
      </c>
      <c r="C87" s="14">
        <v>27830628</v>
      </c>
      <c r="D87" s="14">
        <v>2704341.07</v>
      </c>
      <c r="E87" s="15">
        <f t="shared" ref="E87:E93" si="20">SUM(C87,D87)</f>
        <v>30534969.07</v>
      </c>
      <c r="F87" s="14">
        <v>6902601.0899999999</v>
      </c>
      <c r="G87" s="14">
        <v>6902601.0899999999</v>
      </c>
      <c r="H87" s="15">
        <f t="shared" ref="H87:H153" si="21">IF(C87&gt;=0,IF(OR(B87="",F87="",G87=""),"",IF(OR(E87&lt;F87,G87&gt;F87),"Error",E87-F87)),0)</f>
        <v>23632367.98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20"/>
        <v>0</v>
      </c>
      <c r="F88" s="14"/>
      <c r="G88" s="14"/>
      <c r="H88" s="15" t="str">
        <f t="shared" si="21"/>
        <v/>
      </c>
      <c r="I88" s="6"/>
    </row>
    <row r="89" spans="1:9" x14ac:dyDescent="0.25">
      <c r="A89" s="12"/>
      <c r="B89" s="13" t="s">
        <v>15</v>
      </c>
      <c r="C89" s="14">
        <v>3556128</v>
      </c>
      <c r="D89" s="14">
        <v>119133.6</v>
      </c>
      <c r="E89" s="15">
        <f t="shared" si="20"/>
        <v>3675261.6</v>
      </c>
      <c r="F89" s="14">
        <v>17618.060000000001</v>
      </c>
      <c r="G89" s="14">
        <v>17618.060000000001</v>
      </c>
      <c r="H89" s="15">
        <f t="shared" si="21"/>
        <v>3657643.54</v>
      </c>
      <c r="I89" s="6"/>
    </row>
    <row r="90" spans="1:9" x14ac:dyDescent="0.25">
      <c r="A90" s="12"/>
      <c r="B90" s="13" t="s">
        <v>16</v>
      </c>
      <c r="C90" s="14">
        <v>5606484</v>
      </c>
      <c r="D90" s="14">
        <v>187812.64</v>
      </c>
      <c r="E90" s="15">
        <f t="shared" si="20"/>
        <v>5794296.6399999997</v>
      </c>
      <c r="F90" s="14">
        <v>1390990.44</v>
      </c>
      <c r="G90" s="14">
        <v>1156258.48</v>
      </c>
      <c r="H90" s="15">
        <f t="shared" si="21"/>
        <v>4403306.1999999993</v>
      </c>
      <c r="I90" s="6"/>
    </row>
    <row r="91" spans="1:9" x14ac:dyDescent="0.25">
      <c r="A91" s="12"/>
      <c r="B91" s="13" t="s">
        <v>17</v>
      </c>
      <c r="C91" s="14">
        <v>292815</v>
      </c>
      <c r="D91" s="14">
        <v>476175</v>
      </c>
      <c r="E91" s="15">
        <f t="shared" si="20"/>
        <v>768990</v>
      </c>
      <c r="F91" s="14">
        <v>40514.400000000001</v>
      </c>
      <c r="G91" s="14">
        <v>40514.400000000001</v>
      </c>
      <c r="H91" s="15">
        <f t="shared" si="21"/>
        <v>728475.6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29" t="s">
        <v>20</v>
      </c>
      <c r="B94" s="30"/>
      <c r="C94" s="10">
        <f t="shared" ref="C94:H94" si="22">SUM(C95:C103)</f>
        <v>70896</v>
      </c>
      <c r="D94" s="10">
        <f t="shared" si="22"/>
        <v>-31542.400000000001</v>
      </c>
      <c r="E94" s="10">
        <f t="shared" si="22"/>
        <v>39353.599999999999</v>
      </c>
      <c r="F94" s="10">
        <f t="shared" si="22"/>
        <v>0</v>
      </c>
      <c r="G94" s="10">
        <f t="shared" si="22"/>
        <v>0</v>
      </c>
      <c r="H94" s="10">
        <f t="shared" si="22"/>
        <v>39353.599999999999</v>
      </c>
      <c r="I94" s="6"/>
    </row>
    <row r="95" spans="1:9" x14ac:dyDescent="0.25">
      <c r="A95" s="12"/>
      <c r="B95" s="13" t="s">
        <v>21</v>
      </c>
      <c r="C95" s="14">
        <v>70896</v>
      </c>
      <c r="D95" s="14">
        <v>-31542.400000000001</v>
      </c>
      <c r="E95" s="15">
        <f t="shared" ref="E95:E103" si="23">SUM(C95,D95)</f>
        <v>39353.599999999999</v>
      </c>
      <c r="F95" s="14">
        <v>0</v>
      </c>
      <c r="G95" s="14">
        <v>0</v>
      </c>
      <c r="H95" s="15">
        <f t="shared" si="21"/>
        <v>39353.599999999999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29" t="s">
        <v>30</v>
      </c>
      <c r="B104" s="30"/>
      <c r="C104" s="10">
        <f t="shared" ref="C104:H104" si="24">SUM(C105:C113)</f>
        <v>941604</v>
      </c>
      <c r="D104" s="10">
        <f t="shared" si="24"/>
        <v>31542.38</v>
      </c>
      <c r="E104" s="10">
        <f t="shared" si="24"/>
        <v>973146.38</v>
      </c>
      <c r="F104" s="10">
        <f t="shared" si="24"/>
        <v>207606.76</v>
      </c>
      <c r="G104" s="10">
        <f t="shared" si="24"/>
        <v>138267.57999999999</v>
      </c>
      <c r="H104" s="10">
        <f t="shared" si="24"/>
        <v>765539.62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39</v>
      </c>
      <c r="C113" s="16">
        <v>941604</v>
      </c>
      <c r="D113" s="16">
        <v>31542.38</v>
      </c>
      <c r="E113" s="15">
        <f t="shared" si="25"/>
        <v>973146.38</v>
      </c>
      <c r="F113" s="16">
        <v>207606.76</v>
      </c>
      <c r="G113" s="16">
        <v>138267.57999999999</v>
      </c>
      <c r="H113" s="15">
        <f t="shared" si="21"/>
        <v>765539.62</v>
      </c>
      <c r="I113" s="6"/>
    </row>
    <row r="114" spans="1:9" ht="20.25" customHeight="1" x14ac:dyDescent="0.25">
      <c r="A114" s="29" t="s">
        <v>40</v>
      </c>
      <c r="B114" s="30"/>
      <c r="C114" s="10">
        <f t="shared" ref="C114:H114" si="26">SUM(C115:C123)</f>
        <v>0</v>
      </c>
      <c r="D114" s="10">
        <f t="shared" si="26"/>
        <v>0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41</v>
      </c>
      <c r="C115" s="14">
        <v>0</v>
      </c>
      <c r="D115" s="14">
        <v>0</v>
      </c>
      <c r="E115" s="15">
        <f>SUM(C115,D115)</f>
        <v>0</v>
      </c>
      <c r="F115" s="14">
        <v>0</v>
      </c>
      <c r="G115" s="14">
        <v>0</v>
      </c>
      <c r="H115" s="17">
        <f t="shared" si="21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7">
        <f t="shared" si="21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7">
        <f t="shared" si="21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7">
        <f t="shared" si="21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7">
        <f t="shared" si="21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7">
        <f t="shared" si="21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7">
        <f t="shared" si="21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7">
        <f t="shared" si="21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7">
        <f t="shared" si="21"/>
        <v>0</v>
      </c>
      <c r="I123" s="6"/>
    </row>
    <row r="124" spans="1:9" ht="20.25" customHeight="1" x14ac:dyDescent="0.25">
      <c r="A124" s="29" t="s">
        <v>86</v>
      </c>
      <c r="B124" s="30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7">
        <f t="shared" si="21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7">
        <f t="shared" si="21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7">
        <f t="shared" si="21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7">
        <f t="shared" si="21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7">
        <f t="shared" si="21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7">
        <f t="shared" si="21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7">
        <f t="shared" si="21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7">
        <f t="shared" si="21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7">
        <f t="shared" si="21"/>
        <v>0</v>
      </c>
      <c r="I133" s="6"/>
    </row>
    <row r="134" spans="1:9" ht="20.25" customHeight="1" x14ac:dyDescent="0.25">
      <c r="A134" s="29" t="s">
        <v>87</v>
      </c>
      <c r="B134" s="30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1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1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1"/>
        <v>0</v>
      </c>
      <c r="I137" s="6"/>
    </row>
    <row r="138" spans="1:9" ht="20.25" customHeight="1" x14ac:dyDescent="0.25">
      <c r="A138" s="29" t="s">
        <v>64</v>
      </c>
      <c r="B138" s="30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29" t="s">
        <v>88</v>
      </c>
      <c r="B147" s="30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29" t="s">
        <v>77</v>
      </c>
      <c r="B151" s="30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29" t="s">
        <v>89</v>
      </c>
      <c r="B160" s="30"/>
      <c r="C160" s="10">
        <f t="shared" ref="C160:H160" si="35">SUM(C8,C84)</f>
        <v>136739039.44999999</v>
      </c>
      <c r="D160" s="10">
        <f t="shared" si="35"/>
        <v>18959289.259999994</v>
      </c>
      <c r="E160" s="10">
        <f t="shared" si="35"/>
        <v>155698328.71000001</v>
      </c>
      <c r="F160" s="10">
        <f t="shared" si="35"/>
        <v>22394434.07</v>
      </c>
      <c r="G160" s="10">
        <f t="shared" si="35"/>
        <v>21558634.199999999</v>
      </c>
      <c r="H160" s="10">
        <f t="shared" si="35"/>
        <v>132872751.19000001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2021-02-26T07:15:47Z</dcterms:modified>
</cp:coreProperties>
</file>